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<sst xmlns="http://schemas.openxmlformats.org/spreadsheetml/2006/main" count="156" uniqueCount="111">
  <si>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</si>
  <si>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</si>
  <si>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</si>
  <si>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</si>
  <si>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</si>
  <si>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</si>
  <si>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</si>
  <si>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</si>
  <si>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</si>
  <si>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</si>
  <si>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</si>
  <si>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</si>
  <si>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</si>
  <si>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</si>
  <si>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</si>
  <si>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</si>
  <si>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</si>
  <si>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</si>
  <si>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</si>
  <si>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</si>
  <si>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</si>
  <si>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</si>
  <si>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</si>
  <si>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</si>
  <si>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</si>
  <si>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</si>
  <si>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</si>
  <si>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</si>
  <si>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</si>
  <si>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</si>
  <si>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</si>
  <si>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</si>
  <si>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</si>
  <si>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</si>
  <si>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</si>
  <si>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</si>
  <si>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</si>
  <si>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</si>
  <si>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</si>
  <si>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</si>
  <si>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</si>
  <si>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</si>
  <si>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</si>
  <si>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</si>
  <si>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</si>
  <si>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</si>
  <si>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</si>
  <si>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</si>
  <si>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</si>
  <si>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</si>
  <si>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</si>
  <si>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</si>
  <si>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</si>
  <si>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</si>
  <si>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</si>
  <si>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</si>
  <si>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</si>
  <si>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</si>
  <si>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</si>
  <si>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</si>
  <si>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</si>
  <si>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</si>
  <si>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</si>
  <si>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</si>
  <si>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</si>
  <si>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</si>
  <si>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</si>
  <si>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</si>
  <si>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</si>
  <si>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</si>
  <si>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</si>
  <si>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</si>
  <si>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</si>
  <si>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</si>
  <si>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</si>
  <si>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</si>
  <si>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</si>
  <si>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</si>
  <si>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</si>
  <si>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</si>
  <si>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</si>
  <si>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</si>
  <si>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</si>
  <si>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</si>
  <si>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</si>
  <si>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</si>
  <si>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</si>
  <si>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</si>
  <si>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</si>
  <si>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</si>
  <si>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</si>
  <si>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</si>
  <si>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</si>
  <si>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</si>
  <si>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</si>
  <si>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</si>
  <si>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</si>
  <si>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</si>
  <si>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</si>
  <si>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</si>
  <si>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</si>
  <si>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</si>
  <si>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</si>
  <si>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</si>
  <si>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</si>
  <si>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</si>
  <si>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</si>
  <si>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</si>
  <si>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</si>
  <si>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тимчасового плану 5 місяців, тис.грн.</t>
  </si>
  <si>
    <t>Аналіз використання коштів міського бюджету за 2014 рік станом на 07.05.2014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</si>
</sst>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14302.3</c:v>
                </c:pt>
                <c:pt idx="1">
                  <c:v>12267.8</c:v>
                </c:pt>
                <c:pt idx="2">
                  <c:v>837.7</c:v>
                </c:pt>
                <c:pt idx="3">
                  <c:v>1196.8</c:v>
                </c:pt>
              </c:numCache>
            </c:numRef>
          </c:val>
          <c:shape val="box"/>
        </c:ser>
        <c:shape val="box"/>
        <c:axId val="43007325"/>
        <c:axId val="51521606"/>
      </c:bar3D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92870.8</c:v>
                </c:pt>
                <c:pt idx="1">
                  <c:v>73102.5</c:v>
                </c:pt>
                <c:pt idx="2">
                  <c:v>6.700000000000001</c:v>
                </c:pt>
                <c:pt idx="3">
                  <c:v>6232.700000000001</c:v>
                </c:pt>
                <c:pt idx="4">
                  <c:v>13352.699999999999</c:v>
                </c:pt>
                <c:pt idx="5">
                  <c:v>28.7</c:v>
                </c:pt>
                <c:pt idx="6">
                  <c:v>147.50000000000256</c:v>
                </c:pt>
              </c:numCache>
            </c:numRef>
          </c:val>
          <c:shape val="box"/>
        </c:ser>
        <c:shape val="box"/>
        <c:axId val="61041271"/>
        <c:axId val="12500528"/>
      </c:bar3D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177446.2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12645.400000000016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62629.799999999996</c:v>
                </c:pt>
                <c:pt idx="1">
                  <c:v>49510.899999999994</c:v>
                </c:pt>
                <c:pt idx="2">
                  <c:v>1618.3999999999999</c:v>
                </c:pt>
                <c:pt idx="3">
                  <c:v>822.9</c:v>
                </c:pt>
                <c:pt idx="4">
                  <c:v>6373.200000000001</c:v>
                </c:pt>
                <c:pt idx="5">
                  <c:v>480.1</c:v>
                </c:pt>
                <c:pt idx="6">
                  <c:v>3824.3000000000015</c:v>
                </c:pt>
              </c:numCache>
            </c:numRef>
          </c:val>
          <c:shape val="box"/>
        </c:ser>
        <c:shape val="box"/>
        <c:axId val="45395889"/>
        <c:axId val="5909818"/>
      </c:bar3D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11595.200000000003</c:v>
                </c:pt>
                <c:pt idx="1">
                  <c:v>8890.6</c:v>
                </c:pt>
                <c:pt idx="2">
                  <c:v>516.1</c:v>
                </c:pt>
                <c:pt idx="3">
                  <c:v>99.1</c:v>
                </c:pt>
                <c:pt idx="4">
                  <c:v>14.4</c:v>
                </c:pt>
                <c:pt idx="5">
                  <c:v>2075.0000000000023</c:v>
                </c:pt>
              </c:numCache>
            </c:numRef>
          </c:val>
          <c:shape val="box"/>
        </c:ser>
        <c:shape val="box"/>
        <c:axId val="53188363"/>
        <c:axId val="8933220"/>
      </c:bar3D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3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3811</c:v>
                </c:pt>
                <c:pt idx="1">
                  <c:v>2527.5</c:v>
                </c:pt>
                <c:pt idx="3">
                  <c:v>47.800000000000004</c:v>
                </c:pt>
                <c:pt idx="4">
                  <c:v>192.79999999999995</c:v>
                </c:pt>
                <c:pt idx="5">
                  <c:v>1042.9</c:v>
                </c:pt>
              </c:numCache>
            </c:numRef>
          </c:val>
          <c:shape val="box"/>
        </c:ser>
        <c:shape val="box"/>
        <c:axId val="13290117"/>
        <c:axId val="52502190"/>
      </c:bar3D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02190"/>
        <c:crosses val="autoZero"/>
        <c:auto val="1"/>
        <c:lblOffset val="100"/>
        <c:tickLblSkip val="2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853.9000000000001</c:v>
                </c:pt>
                <c:pt idx="1">
                  <c:v>689.6</c:v>
                </c:pt>
                <c:pt idx="2">
                  <c:v>109.2</c:v>
                </c:pt>
                <c:pt idx="4">
                  <c:v>55.100000000000065</c:v>
                </c:pt>
              </c:numCache>
            </c:numRef>
          </c:val>
          <c:shape val="box"/>
        </c:ser>
        <c:shape val="box"/>
        <c:axId val="2757663"/>
        <c:axId val="24818968"/>
      </c:bar3D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12109.500000000002</c:v>
                </c:pt>
              </c:numCache>
            </c:numRef>
          </c:val>
          <c:shape val="box"/>
        </c:ser>
        <c:shape val="box"/>
        <c:axId val="22044121"/>
        <c:axId val="64179362"/>
      </c:bar3D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44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177446.2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92870.8</c:v>
                </c:pt>
                <c:pt idx="1">
                  <c:v>62629.799999999996</c:v>
                </c:pt>
                <c:pt idx="2">
                  <c:v>11595.200000000003</c:v>
                </c:pt>
                <c:pt idx="3">
                  <c:v>3811</c:v>
                </c:pt>
                <c:pt idx="4">
                  <c:v>853.9000000000001</c:v>
                </c:pt>
                <c:pt idx="5">
                  <c:v>14302.3</c:v>
                </c:pt>
                <c:pt idx="6">
                  <c:v>12109.500000000002</c:v>
                </c:pt>
              </c:numCache>
            </c:numRef>
          </c:val>
          <c:shape val="box"/>
        </c:ser>
        <c:shape val="box"/>
        <c:axId val="40743347"/>
        <c:axId val="31145804"/>
      </c:bar3D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43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20323.899999999998</c:v>
                </c:pt>
                <c:pt idx="3">
                  <c:v>8048.900000000001</c:v>
                </c:pt>
                <c:pt idx="4">
                  <c:v>7873.900000000001</c:v>
                </c:pt>
                <c:pt idx="5">
                  <c:v>92732.00000000001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148921.8</c:v>
                </c:pt>
                <c:pt idx="1">
                  <c:v>21786</c:v>
                </c:pt>
                <c:pt idx="2">
                  <c:v>7126.3</c:v>
                </c:pt>
                <c:pt idx="3">
                  <c:v>2411.0000000000005</c:v>
                </c:pt>
                <c:pt idx="4">
                  <c:v>1625.1</c:v>
                </c:pt>
                <c:pt idx="5">
                  <c:v>23659.60000000003</c:v>
                </c:pt>
              </c:numCache>
            </c:numRef>
          </c:val>
          <c:shape val="box"/>
        </c:ser>
        <c:shape val="box"/>
        <c:axId val="11876781"/>
        <c:axId val="39782166"/>
      </c:bar3D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</f>
        <v>92885.3</v>
      </c>
      <c r="E6" s="3">
        <f>D6/D134*100</f>
        <v>45.11945432280233</v>
      </c>
      <c r="F6" s="3">
        <f>D6/B6*100</f>
        <v>66.4130084277074</v>
      </c>
      <c r="G6" s="3">
        <f aca="true" t="shared" si="0" ref="G6:G41">D6/C6*100</f>
        <v>33.855485274360305</v>
      </c>
      <c r="H6" s="3">
        <f>B6-D6</f>
        <v>46974.8</v>
      </c>
      <c r="I6" s="3">
        <f aca="true" t="shared" si="1" ref="I6:I41">C6-D6</f>
        <v>181472.90000000002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</f>
        <v>73102.5</v>
      </c>
      <c r="E7" s="1">
        <f>D7/D6*100</f>
        <v>78.70190439176059</v>
      </c>
      <c r="F7" s="1">
        <f>D7/B7*100</f>
        <v>68.80520228602408</v>
      </c>
      <c r="G7" s="1">
        <f t="shared" si="0"/>
        <v>33.96872660664026</v>
      </c>
      <c r="H7" s="1">
        <f>B7-D7</f>
        <v>33143.100000000006</v>
      </c>
      <c r="I7" s="1">
        <f t="shared" si="1"/>
        <v>142102.80000000002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</f>
        <v>6.700000000000001</v>
      </c>
      <c r="E8" s="13">
        <f>D8/D6*100</f>
        <v>0.007213197352002956</v>
      </c>
      <c r="F8" s="1">
        <f>D8/B8*100</f>
        <v>28.632478632478637</v>
      </c>
      <c r="G8" s="1">
        <f t="shared" si="0"/>
        <v>15.02242152466368</v>
      </c>
      <c r="H8" s="1">
        <f aca="true" t="shared" si="2" ref="H8:H30">B8-D8</f>
        <v>16.699999999999996</v>
      </c>
      <c r="I8" s="1">
        <f t="shared" si="1"/>
        <v>37.9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</f>
        <v>6232.700000000001</v>
      </c>
      <c r="E9" s="1">
        <f>D9/D6*100</f>
        <v>6.7101037516162405</v>
      </c>
      <c r="F9" s="1">
        <f aca="true" t="shared" si="3" ref="F9:F39">D9/B9*100</f>
        <v>76.35586264348807</v>
      </c>
      <c r="G9" s="1">
        <f t="shared" si="0"/>
        <v>36.440653191999395</v>
      </c>
      <c r="H9" s="1">
        <f t="shared" si="2"/>
        <v>1929.999999999999</v>
      </c>
      <c r="I9" s="1">
        <f t="shared" si="1"/>
        <v>10871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</f>
        <v>13352.699999999999</v>
      </c>
      <c r="E10" s="1">
        <f>D10/D6*100</f>
        <v>14.375471683894006</v>
      </c>
      <c r="F10" s="1">
        <f t="shared" si="3"/>
        <v>54.97109969370615</v>
      </c>
      <c r="G10" s="1">
        <f t="shared" si="0"/>
        <v>33.8510096208693</v>
      </c>
      <c r="H10" s="1">
        <f t="shared" si="2"/>
        <v>10937.700000000003</v>
      </c>
      <c r="I10" s="1">
        <f t="shared" si="1"/>
        <v>26092.800000000003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</f>
        <v>43.2</v>
      </c>
      <c r="E11" s="1">
        <f>D11/D6*100</f>
        <v>0.046508973971123524</v>
      </c>
      <c r="F11" s="1">
        <f t="shared" si="3"/>
        <v>22.052067381317002</v>
      </c>
      <c r="G11" s="1">
        <f t="shared" si="0"/>
        <v>15.330021291696239</v>
      </c>
      <c r="H11" s="1">
        <f t="shared" si="2"/>
        <v>152.7</v>
      </c>
      <c r="I11" s="1">
        <f t="shared" si="1"/>
        <v>238.60000000000002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147.50000000000256</v>
      </c>
      <c r="E12" s="1">
        <f>D12/D6*100</f>
        <v>0.15879800140603792</v>
      </c>
      <c r="F12" s="1">
        <f t="shared" si="3"/>
        <v>15.656512047553669</v>
      </c>
      <c r="G12" s="1">
        <f t="shared" si="0"/>
        <v>6.47696833970066</v>
      </c>
      <c r="H12" s="1">
        <f t="shared" si="2"/>
        <v>794.5999999999938</v>
      </c>
      <c r="I12" s="1">
        <f t="shared" si="1"/>
        <v>2129.7999999999884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86527.4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</f>
        <v>62629.799999999996</v>
      </c>
      <c r="E17" s="3">
        <f>D17/D134*100</f>
        <v>30.422708440907716</v>
      </c>
      <c r="F17" s="3">
        <f>D17/B17*100</f>
        <v>72.3814652930748</v>
      </c>
      <c r="G17" s="3">
        <f t="shared" si="0"/>
        <v>35.29509225894947</v>
      </c>
      <c r="H17" s="3">
        <f>B17-D17</f>
        <v>23897.6</v>
      </c>
      <c r="I17" s="3">
        <f t="shared" si="1"/>
        <v>114816.40000000002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</f>
        <v>49510.899999999994</v>
      </c>
      <c r="E18" s="1">
        <f>D18/D17*100</f>
        <v>79.053262185094</v>
      </c>
      <c r="F18" s="1">
        <f t="shared" si="3"/>
        <v>76.13407103052073</v>
      </c>
      <c r="G18" s="1">
        <f t="shared" si="0"/>
        <v>37.113643944874006</v>
      </c>
      <c r="H18" s="1">
        <f t="shared" si="2"/>
        <v>15520.300000000003</v>
      </c>
      <c r="I18" s="1">
        <f t="shared" si="1"/>
        <v>83892.6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</f>
        <v>1618.3999999999999</v>
      </c>
      <c r="E19" s="1">
        <f>D19/D17*100</f>
        <v>2.584073396370418</v>
      </c>
      <c r="F19" s="1">
        <f t="shared" si="3"/>
        <v>45.86781544042625</v>
      </c>
      <c r="G19" s="1">
        <f t="shared" si="0"/>
        <v>20.699357941319416</v>
      </c>
      <c r="H19" s="1">
        <f t="shared" si="2"/>
        <v>1910.0000000000002</v>
      </c>
      <c r="I19" s="1">
        <f t="shared" si="1"/>
        <v>6200.200000000001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</f>
        <v>822.9</v>
      </c>
      <c r="E20" s="1">
        <f>D20/D17*100</f>
        <v>1.3139112690763823</v>
      </c>
      <c r="F20" s="1">
        <f t="shared" si="3"/>
        <v>72.83590015932023</v>
      </c>
      <c r="G20" s="1">
        <f t="shared" si="0"/>
        <v>29.010082493125573</v>
      </c>
      <c r="H20" s="1">
        <f t="shared" si="2"/>
        <v>306.9</v>
      </c>
      <c r="I20" s="1">
        <f t="shared" si="1"/>
        <v>2013.6999999999998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</f>
        <v>6373.200000000001</v>
      </c>
      <c r="E21" s="1">
        <f>D21/D17*100</f>
        <v>10.175986511213514</v>
      </c>
      <c r="F21" s="1">
        <f t="shared" si="3"/>
        <v>70.3459237510762</v>
      </c>
      <c r="G21" s="1">
        <f t="shared" si="0"/>
        <v>32.930307539682545</v>
      </c>
      <c r="H21" s="1">
        <f t="shared" si="2"/>
        <v>2686.5999999999985</v>
      </c>
      <c r="I21" s="1">
        <f t="shared" si="1"/>
        <v>12980.399999999998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</f>
        <v>480.1</v>
      </c>
      <c r="E22" s="1">
        <f>D22/D17*100</f>
        <v>0.7665679915950555</v>
      </c>
      <c r="F22" s="1">
        <f t="shared" si="3"/>
        <v>77.97628715283416</v>
      </c>
      <c r="G22" s="1">
        <f t="shared" si="0"/>
        <v>34.57688152682751</v>
      </c>
      <c r="H22" s="1">
        <f t="shared" si="2"/>
        <v>135.60000000000002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7162.499999999997</v>
      </c>
      <c r="C23" s="53">
        <f>C17-C18-C19-C20-C21-C22</f>
        <v>12645.400000000016</v>
      </c>
      <c r="D23" s="53">
        <f>D17-D18-D19-D20-D21-D22</f>
        <v>3824.3000000000015</v>
      </c>
      <c r="E23" s="1">
        <f>D23/D17*100</f>
        <v>6.106198646650639</v>
      </c>
      <c r="F23" s="1">
        <f t="shared" si="3"/>
        <v>53.39336823734734</v>
      </c>
      <c r="G23" s="1">
        <f t="shared" si="0"/>
        <v>30.24261786894837</v>
      </c>
      <c r="H23" s="1">
        <f t="shared" si="2"/>
        <v>3338.1999999999957</v>
      </c>
      <c r="I23" s="1">
        <f t="shared" si="1"/>
        <v>8821.100000000015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</f>
        <v>11734.600000000002</v>
      </c>
      <c r="E31" s="3">
        <f>D31/D134*100</f>
        <v>5.700134991181127</v>
      </c>
      <c r="F31" s="3">
        <f>D31/B31*100</f>
        <v>72.29344685465043</v>
      </c>
      <c r="G31" s="3">
        <f t="shared" si="0"/>
        <v>31.27075238902302</v>
      </c>
      <c r="H31" s="3">
        <f aca="true" t="shared" si="4" ref="H31:H41">B31-D31</f>
        <v>4497.299999999997</v>
      </c>
      <c r="I31" s="3">
        <f t="shared" si="1"/>
        <v>25791.2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</f>
        <v>8890.6</v>
      </c>
      <c r="E32" s="1">
        <f>D32/D31*100</f>
        <v>75.76398002488367</v>
      </c>
      <c r="F32" s="1">
        <f t="shared" si="3"/>
        <v>77.4813717373306</v>
      </c>
      <c r="G32" s="1">
        <f t="shared" si="0"/>
        <v>31.510189615452777</v>
      </c>
      <c r="H32" s="1">
        <f t="shared" si="4"/>
        <v>2583.8999999999996</v>
      </c>
      <c r="I32" s="1">
        <f t="shared" si="1"/>
        <v>19324.4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</f>
        <v>516.1</v>
      </c>
      <c r="E34" s="1">
        <f>D34/D31*100</f>
        <v>4.398104750055391</v>
      </c>
      <c r="F34" s="1">
        <f t="shared" si="3"/>
        <v>52.507884830603324</v>
      </c>
      <c r="G34" s="1">
        <f t="shared" si="0"/>
        <v>29.784164358264082</v>
      </c>
      <c r="H34" s="1">
        <f t="shared" si="4"/>
        <v>466.79999999999995</v>
      </c>
      <c r="I34" s="1">
        <f t="shared" si="1"/>
        <v>1216.6999999999998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</f>
        <v>99.1</v>
      </c>
      <c r="E35" s="21">
        <f>D35/D31*100</f>
        <v>0.844511103914918</v>
      </c>
      <c r="F35" s="21">
        <f t="shared" si="3"/>
        <v>24.32498772704958</v>
      </c>
      <c r="G35" s="21">
        <f t="shared" si="0"/>
        <v>13.85432685586467</v>
      </c>
      <c r="H35" s="21">
        <f t="shared" si="4"/>
        <v>308.29999999999995</v>
      </c>
      <c r="I35" s="21">
        <f t="shared" si="1"/>
        <v>616.1999999999999</v>
      </c>
    </row>
    <row r="36" spans="1:9" ht="18">
      <c r="A36" s="31" t="s">
        <v>15</v>
      </c>
      <c r="B36" s="52">
        <v>38</v>
      </c>
      <c r="C36" s="53">
        <v>45.2</v>
      </c>
      <c r="D36" s="53">
        <f>3.6+3.6+7.2</f>
        <v>14.4</v>
      </c>
      <c r="E36" s="1">
        <f>D36/D31*100</f>
        <v>0.12271402519046237</v>
      </c>
      <c r="F36" s="1">
        <f t="shared" si="3"/>
        <v>37.89473684210527</v>
      </c>
      <c r="G36" s="1">
        <f t="shared" si="0"/>
        <v>31.858407079646017</v>
      </c>
      <c r="H36" s="1">
        <f t="shared" si="4"/>
        <v>23.6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3329.0999999999995</v>
      </c>
      <c r="C37" s="52">
        <f>C31-C32-C34-C35-C33-C36</f>
        <v>6817.500000000003</v>
      </c>
      <c r="D37" s="52">
        <f>D31-D32-D34-D35-D33-D36</f>
        <v>2214.400000000002</v>
      </c>
      <c r="E37" s="1">
        <f>D37/D31*100</f>
        <v>18.870690095955563</v>
      </c>
      <c r="F37" s="1">
        <f t="shared" si="3"/>
        <v>66.51647592442409</v>
      </c>
      <c r="G37" s="1">
        <f t="shared" si="0"/>
        <v>32.4811147781445</v>
      </c>
      <c r="H37" s="1">
        <f>B37-D37</f>
        <v>1114.6999999999975</v>
      </c>
      <c r="I37" s="1">
        <f t="shared" si="1"/>
        <v>4603.1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</f>
        <v>169.6</v>
      </c>
      <c r="E41" s="3">
        <f>D41/D134*100</f>
        <v>0.08238396660340523</v>
      </c>
      <c r="F41" s="3">
        <f>D41/B41*100</f>
        <v>33.92678535707142</v>
      </c>
      <c r="G41" s="3">
        <f t="shared" si="0"/>
        <v>15.134749241477778</v>
      </c>
      <c r="H41" s="3">
        <f t="shared" si="4"/>
        <v>330.29999999999995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</f>
        <v>1846.3000000000002</v>
      </c>
      <c r="E43" s="3">
        <f>D43/D134*100</f>
        <v>0.8968485704001596</v>
      </c>
      <c r="F43" s="3">
        <f>D43/B43*100</f>
        <v>71.20323949093714</v>
      </c>
      <c r="G43" s="3">
        <f aca="true" t="shared" si="5" ref="G43:G73">D43/C43*100</f>
        <v>30.24143353207102</v>
      </c>
      <c r="H43" s="3">
        <f>B43-D43</f>
        <v>746.6999999999998</v>
      </c>
      <c r="I43" s="3">
        <f aca="true" t="shared" si="6" ref="I43:I74">C43-D43</f>
        <v>4258.900000000001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</f>
        <v>1637.1</v>
      </c>
      <c r="E44" s="1">
        <f>D44/D43*100</f>
        <v>88.66923035259707</v>
      </c>
      <c r="F44" s="1">
        <f aca="true" t="shared" si="7" ref="F44:F71">D44/B44*100</f>
        <v>76.6038088999111</v>
      </c>
      <c r="G44" s="1">
        <f t="shared" si="5"/>
        <v>30.54632981303877</v>
      </c>
      <c r="H44" s="1">
        <f aca="true" t="shared" si="8" ref="H44:H71">B44-D44</f>
        <v>500</v>
      </c>
      <c r="I44" s="1">
        <f t="shared" si="6"/>
        <v>3722.3000000000006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</f>
        <v>10.2</v>
      </c>
      <c r="E46" s="1">
        <f>D46/D43*100</f>
        <v>0.5524562638791095</v>
      </c>
      <c r="F46" s="1">
        <f t="shared" si="7"/>
        <v>70.83333333333333</v>
      </c>
      <c r="G46" s="1">
        <f t="shared" si="5"/>
        <v>29.059829059829056</v>
      </c>
      <c r="H46" s="1">
        <f t="shared" si="8"/>
        <v>4.200000000000001</v>
      </c>
      <c r="I46" s="1">
        <f t="shared" si="6"/>
        <v>24.900000000000002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</f>
        <v>165.4</v>
      </c>
      <c r="E47" s="1">
        <f>D47/D43*100</f>
        <v>8.958457455451443</v>
      </c>
      <c r="F47" s="1">
        <f t="shared" si="7"/>
        <v>63.54206684594699</v>
      </c>
      <c r="G47" s="1">
        <f t="shared" si="5"/>
        <v>43.400682235633695</v>
      </c>
      <c r="H47" s="1">
        <f t="shared" si="8"/>
        <v>94.9</v>
      </c>
      <c r="I47" s="1">
        <f t="shared" si="6"/>
        <v>215.70000000000002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33.600000000000264</v>
      </c>
      <c r="E48" s="1">
        <f>D48/D43*100</f>
        <v>1.819855928072375</v>
      </c>
      <c r="F48" s="1">
        <f t="shared" si="7"/>
        <v>18.604651162790837</v>
      </c>
      <c r="G48" s="1">
        <f t="shared" si="5"/>
        <v>10.22519780888626</v>
      </c>
      <c r="H48" s="1">
        <f t="shared" si="8"/>
        <v>146.99999999999983</v>
      </c>
      <c r="I48" s="1">
        <f t="shared" si="6"/>
        <v>294.9999999999999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</f>
        <v>3811</v>
      </c>
      <c r="E49" s="3">
        <f>D49/D134*100</f>
        <v>1.8512104759762813</v>
      </c>
      <c r="F49" s="3">
        <f>D49/B49*100</f>
        <v>69.21037338369898</v>
      </c>
      <c r="G49" s="3">
        <f t="shared" si="5"/>
        <v>31.391575097609596</v>
      </c>
      <c r="H49" s="3">
        <f>B49-D49</f>
        <v>1695.3999999999996</v>
      </c>
      <c r="I49" s="3">
        <f t="shared" si="6"/>
        <v>8329.199999999999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</f>
        <v>2527.5</v>
      </c>
      <c r="E50" s="1">
        <f>D50/D49*100</f>
        <v>66.32117554447652</v>
      </c>
      <c r="F50" s="1">
        <f t="shared" si="7"/>
        <v>78.92764575461386</v>
      </c>
      <c r="G50" s="1">
        <f t="shared" si="5"/>
        <v>33.735534763283994</v>
      </c>
      <c r="H50" s="1">
        <f t="shared" si="8"/>
        <v>674.8000000000002</v>
      </c>
      <c r="I50" s="1">
        <f t="shared" si="6"/>
        <v>4964.6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</f>
        <v>47.800000000000004</v>
      </c>
      <c r="E52" s="1">
        <f>D52/D49*100</f>
        <v>1.2542639727105749</v>
      </c>
      <c r="F52" s="1">
        <f t="shared" si="7"/>
        <v>33.49684653118431</v>
      </c>
      <c r="G52" s="1">
        <f t="shared" si="5"/>
        <v>14.707692307692307</v>
      </c>
      <c r="H52" s="1">
        <f t="shared" si="8"/>
        <v>94.89999999999998</v>
      </c>
      <c r="I52" s="1">
        <f t="shared" si="6"/>
        <v>277.2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</f>
        <v>192.79999999999995</v>
      </c>
      <c r="E53" s="1">
        <f>D53/D49*100</f>
        <v>5.059039622146417</v>
      </c>
      <c r="F53" s="1">
        <f t="shared" si="7"/>
        <v>66.8515950069348</v>
      </c>
      <c r="G53" s="1">
        <f t="shared" si="5"/>
        <v>36.09810896835798</v>
      </c>
      <c r="H53" s="1">
        <f t="shared" si="8"/>
        <v>95.60000000000002</v>
      </c>
      <c r="I53" s="1">
        <f t="shared" si="6"/>
        <v>341.30000000000007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1042.9</v>
      </c>
      <c r="E54" s="1">
        <f>D54/D49*100</f>
        <v>27.365520860666493</v>
      </c>
      <c r="F54" s="1">
        <f t="shared" si="7"/>
        <v>55.6807261078484</v>
      </c>
      <c r="G54" s="1">
        <f t="shared" si="5"/>
        <v>27.595057285740758</v>
      </c>
      <c r="H54" s="1">
        <f t="shared" si="8"/>
        <v>830.0999999999992</v>
      </c>
      <c r="I54" s="1">
        <f>C54-D54</f>
        <v>2736.3999999999983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</f>
        <v>853.9000000000001</v>
      </c>
      <c r="E56" s="3">
        <f>D56/D134*100</f>
        <v>0.41478578468542293</v>
      </c>
      <c r="F56" s="3">
        <f>D56/B56*100</f>
        <v>54.93437982501287</v>
      </c>
      <c r="G56" s="3">
        <f t="shared" si="5"/>
        <v>28.286073936663573</v>
      </c>
      <c r="H56" s="3">
        <f>B56-D56</f>
        <v>700.5</v>
      </c>
      <c r="I56" s="3">
        <f t="shared" si="6"/>
        <v>2164.9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</f>
        <v>689.6</v>
      </c>
      <c r="E57" s="1">
        <f>D57/D56*100</f>
        <v>80.75887106218526</v>
      </c>
      <c r="F57" s="1">
        <f t="shared" si="7"/>
        <v>75.4568333515702</v>
      </c>
      <c r="G57" s="1">
        <f t="shared" si="5"/>
        <v>40.51703877790834</v>
      </c>
      <c r="H57" s="1">
        <f t="shared" si="8"/>
        <v>224.29999999999995</v>
      </c>
      <c r="I57" s="1">
        <f t="shared" si="6"/>
        <v>1012.4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</f>
        <v>109.2</v>
      </c>
      <c r="E59" s="1">
        <f>D59/D56*100</f>
        <v>12.788382714603582</v>
      </c>
      <c r="F59" s="1">
        <f t="shared" si="7"/>
        <v>67.57425742574257</v>
      </c>
      <c r="G59" s="1">
        <f t="shared" si="5"/>
        <v>37.92983674887114</v>
      </c>
      <c r="H59" s="1">
        <f t="shared" si="8"/>
        <v>52.39999999999999</v>
      </c>
      <c r="I59" s="1">
        <f t="shared" si="6"/>
        <v>178.7</v>
      </c>
    </row>
    <row r="60" spans="1:9" ht="18">
      <c r="A60" s="31" t="s">
        <v>15</v>
      </c>
      <c r="B60" s="52">
        <v>409.5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409.5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69.40000000000009</v>
      </c>
      <c r="C61" s="53">
        <f>C56-C57-C59-C60-C58</f>
        <v>300.20000000000005</v>
      </c>
      <c r="D61" s="53">
        <f>D56-D57-D59-D60-D58</f>
        <v>55.100000000000065</v>
      </c>
      <c r="E61" s="1">
        <f>D61/D56*100</f>
        <v>6.452746223211156</v>
      </c>
      <c r="F61" s="1">
        <f t="shared" si="7"/>
        <v>79.39481268011527</v>
      </c>
      <c r="G61" s="1">
        <f t="shared" si="5"/>
        <v>18.354430379746855</v>
      </c>
      <c r="H61" s="1">
        <f t="shared" si="8"/>
        <v>14.300000000000026</v>
      </c>
      <c r="I61" s="1">
        <f t="shared" si="6"/>
        <v>245.09999999999997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</f>
        <v>14302.5</v>
      </c>
      <c r="E87" s="3">
        <f>D87/D134*100</f>
        <v>6.947504023261812</v>
      </c>
      <c r="F87" s="3">
        <f aca="true" t="shared" si="11" ref="F87:F92">D87/B87*100</f>
        <v>70.58222625792061</v>
      </c>
      <c r="G87" s="3">
        <f t="shared" si="9"/>
        <v>31.809487801080888</v>
      </c>
      <c r="H87" s="3">
        <f aca="true" t="shared" si="12" ref="H87:H92">B87-D87</f>
        <v>5961.0999999999985</v>
      </c>
      <c r="I87" s="3">
        <f t="shared" si="10"/>
        <v>30660.5</v>
      </c>
    </row>
    <row r="88" spans="1:9" ht="18">
      <c r="A88" s="31" t="s">
        <v>3</v>
      </c>
      <c r="B88" s="52">
        <v>15971.5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</f>
        <v>12267.8</v>
      </c>
      <c r="E88" s="1">
        <f>D88/D87*100</f>
        <v>85.7738157664744</v>
      </c>
      <c r="F88" s="1">
        <f t="shared" si="11"/>
        <v>76.81056882572082</v>
      </c>
      <c r="G88" s="1">
        <f t="shared" si="9"/>
        <v>32.27323787300426</v>
      </c>
      <c r="H88" s="1">
        <f t="shared" si="12"/>
        <v>3703.7000000000007</v>
      </c>
      <c r="I88" s="1">
        <f t="shared" si="10"/>
        <v>25744.500000000004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</f>
        <v>837.7</v>
      </c>
      <c r="E89" s="1">
        <f>D89/D87*100</f>
        <v>5.857018003845482</v>
      </c>
      <c r="F89" s="1">
        <f t="shared" si="11"/>
        <v>70.91940399593634</v>
      </c>
      <c r="G89" s="1">
        <f t="shared" si="9"/>
        <v>43.68481435127243</v>
      </c>
      <c r="H89" s="1">
        <f t="shared" si="12"/>
        <v>343.5</v>
      </c>
      <c r="I89" s="1">
        <f t="shared" si="10"/>
        <v>1079.8999999999999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3110.8999999999987</v>
      </c>
      <c r="C91" s="53">
        <f>C87-C88-C89-C90</f>
        <v>5033.099999999997</v>
      </c>
      <c r="D91" s="53">
        <f>D87-D88-D89-D90</f>
        <v>1197.0000000000007</v>
      </c>
      <c r="E91" s="1">
        <f>D91/D87*100</f>
        <v>8.36916622968013</v>
      </c>
      <c r="F91" s="1">
        <f t="shared" si="11"/>
        <v>38.477610980745155</v>
      </c>
      <c r="G91" s="1">
        <f>D91/C91*100</f>
        <v>23.78255945639867</v>
      </c>
      <c r="H91" s="1">
        <f t="shared" si="12"/>
        <v>1913.899999999998</v>
      </c>
      <c r="I91" s="1">
        <f>C91-D91</f>
        <v>3836.099999999996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</f>
        <v>12223.500000000002</v>
      </c>
      <c r="E92" s="3">
        <f>D92/D134*100</f>
        <v>5.9376203760420045</v>
      </c>
      <c r="F92" s="3">
        <f t="shared" si="11"/>
        <v>58.05702398084953</v>
      </c>
      <c r="G92" s="3">
        <f>D92/C92*100</f>
        <v>28.243228880252502</v>
      </c>
      <c r="H92" s="3">
        <f t="shared" si="12"/>
        <v>8830.799999999997</v>
      </c>
      <c r="I92" s="3">
        <f>C92-D92</f>
        <v>31055.9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</f>
        <v>2020.1000000000001</v>
      </c>
      <c r="E98" s="27">
        <f>D98/D134*100</f>
        <v>0.9812727059878474</v>
      </c>
      <c r="F98" s="27">
        <f>D98/B98*100</f>
        <v>72.43617326448651</v>
      </c>
      <c r="G98" s="27">
        <f aca="true" t="shared" si="13" ref="G98:G111">D98/C98*100</f>
        <v>32.77361367987281</v>
      </c>
      <c r="H98" s="27">
        <f>B98-D98</f>
        <v>768.7</v>
      </c>
      <c r="I98" s="27">
        <f aca="true" t="shared" si="14" ref="I98:I132">C98-D98</f>
        <v>4143.7</v>
      </c>
    </row>
    <row r="99" spans="1:9" ht="18">
      <c r="A99" s="95" t="s">
        <v>66</v>
      </c>
      <c r="B99" s="105">
        <v>22.5</v>
      </c>
      <c r="C99" s="103">
        <v>23.5</v>
      </c>
      <c r="D99" s="103">
        <f>12.7</f>
        <v>12.7</v>
      </c>
      <c r="E99" s="99">
        <f>D99/D98*100</f>
        <v>0.6286817484282956</v>
      </c>
      <c r="F99" s="1">
        <f>D99/B99*100</f>
        <v>56.44444444444444</v>
      </c>
      <c r="G99" s="99">
        <f>D99/C99*100</f>
        <v>54.04255319148936</v>
      </c>
      <c r="H99" s="99">
        <f>B99-D99</f>
        <v>9.8</v>
      </c>
      <c r="I99" s="99">
        <f t="shared" si="14"/>
        <v>10.8</v>
      </c>
    </row>
    <row r="100" spans="1:9" ht="18">
      <c r="A100" s="101" t="s">
        <v>65</v>
      </c>
      <c r="B100" s="85">
        <v>2536.7</v>
      </c>
      <c r="C100" s="54">
        <f>4699.6+1.8+903.3</f>
        <v>5604.700000000001</v>
      </c>
      <c r="D100" s="54">
        <f>111.4+112.6+0.9+99.8+111.4+47.6+73.3-0.9+24.7+28.7+415.6+4.4+7.7+94.7+205.4+127.9+182.3+101.7+1.5+137.1</f>
        <v>1887.8000000000004</v>
      </c>
      <c r="E100" s="1">
        <f>D100/D98*100</f>
        <v>93.45081926637296</v>
      </c>
      <c r="F100" s="1">
        <f aca="true" t="shared" si="15" ref="F100:F132">D100/B100*100</f>
        <v>74.41952142547407</v>
      </c>
      <c r="G100" s="1">
        <f t="shared" si="13"/>
        <v>33.682445090727434</v>
      </c>
      <c r="H100" s="1">
        <f>B100-D100</f>
        <v>648.8999999999994</v>
      </c>
      <c r="I100" s="1">
        <f t="shared" si="14"/>
        <v>3716.9000000000005</v>
      </c>
    </row>
    <row r="101" spans="1:9" ht="18.75" thickBot="1">
      <c r="A101" s="102" t="s">
        <v>35</v>
      </c>
      <c r="B101" s="104">
        <f>B98-B99-B100</f>
        <v>229.60000000000036</v>
      </c>
      <c r="C101" s="104">
        <f>C98-C99-C100</f>
        <v>535.5999999999995</v>
      </c>
      <c r="D101" s="104">
        <f>D98-D99-D100</f>
        <v>119.59999999999968</v>
      </c>
      <c r="E101" s="100">
        <f>D101/D98*100</f>
        <v>5.920498985198736</v>
      </c>
      <c r="F101" s="100">
        <f t="shared" si="15"/>
        <v>52.09059233449456</v>
      </c>
      <c r="G101" s="100">
        <f t="shared" si="13"/>
        <v>22.330097087378604</v>
      </c>
      <c r="H101" s="100">
        <f>B101-D101</f>
        <v>110.00000000000068</v>
      </c>
      <c r="I101" s="100">
        <f t="shared" si="14"/>
        <v>415.9999999999998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9053.100000000002</v>
      </c>
      <c r="C102" s="97">
        <f>SUM(C103:C131)-C110-C114+C132-C127-C128-C104-C107</f>
        <v>17178.7</v>
      </c>
      <c r="D102" s="97">
        <f>SUM(D103:D131)-D110-D114+D132-D127-D128-D104-D107</f>
        <v>3388.6999999999994</v>
      </c>
      <c r="E102" s="98">
        <f>D102/D134*100</f>
        <v>1.6460763421518823</v>
      </c>
      <c r="F102" s="98">
        <f>D102/B102*100</f>
        <v>37.43137709734785</v>
      </c>
      <c r="G102" s="98">
        <f t="shared" si="13"/>
        <v>19.72617252760686</v>
      </c>
      <c r="H102" s="98">
        <f>B102-D102</f>
        <v>5664.400000000003</v>
      </c>
      <c r="I102" s="98">
        <f t="shared" si="14"/>
        <v>13790.000000000002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</f>
        <v>249.89999999999998</v>
      </c>
      <c r="E103" s="6">
        <f>D103/D102*100</f>
        <v>7.374509398884528</v>
      </c>
      <c r="F103" s="6">
        <f t="shared" si="15"/>
        <v>27.43440553298935</v>
      </c>
      <c r="G103" s="6">
        <f t="shared" si="13"/>
        <v>13.364351034814694</v>
      </c>
      <c r="H103" s="6">
        <f aca="true" t="shared" si="16" ref="H103:H132">B103-D103</f>
        <v>661</v>
      </c>
      <c r="I103" s="6">
        <f t="shared" si="14"/>
        <v>1620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35.74984443061606</v>
      </c>
      <c r="G104" s="1">
        <f t="shared" si="13"/>
        <v>18.48306925118636</v>
      </c>
      <c r="H104" s="1">
        <f t="shared" si="16"/>
        <v>412.99999999999994</v>
      </c>
      <c r="I104" s="1">
        <f t="shared" si="14"/>
        <v>1013.5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</f>
        <v>16.4</v>
      </c>
      <c r="E108" s="6">
        <f>D108/D102*100</f>
        <v>0.4839614011272759</v>
      </c>
      <c r="F108" s="6">
        <f t="shared" si="15"/>
        <v>53.07443365695793</v>
      </c>
      <c r="G108" s="6">
        <f t="shared" si="13"/>
        <v>21.72185430463576</v>
      </c>
      <c r="H108" s="6">
        <f t="shared" si="16"/>
        <v>14.5</v>
      </c>
      <c r="I108" s="6">
        <f t="shared" si="14"/>
        <v>59.1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</f>
        <v>306.99999999999994</v>
      </c>
      <c r="E109" s="6">
        <f>D109/D102*100</f>
        <v>9.05952135037035</v>
      </c>
      <c r="F109" s="6">
        <f t="shared" si="15"/>
        <v>66.40709495998269</v>
      </c>
      <c r="G109" s="6">
        <f t="shared" si="13"/>
        <v>29.238095238095234</v>
      </c>
      <c r="H109" s="6">
        <f t="shared" si="16"/>
        <v>155.30000000000007</v>
      </c>
      <c r="I109" s="6">
        <f t="shared" si="14"/>
        <v>743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0.1445982235075398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</f>
        <v>63.49999999999999</v>
      </c>
      <c r="E113" s="6">
        <f>D113/D102*100</f>
        <v>1.8738749372915868</v>
      </c>
      <c r="F113" s="6">
        <f t="shared" si="15"/>
        <v>78.88198757763975</v>
      </c>
      <c r="G113" s="6">
        <f t="shared" si="17"/>
        <v>41.39504563233376</v>
      </c>
      <c r="H113" s="6">
        <f t="shared" si="16"/>
        <v>17.000000000000007</v>
      </c>
      <c r="I113" s="6">
        <f t="shared" si="14"/>
        <v>89.9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</f>
        <v>16.2</v>
      </c>
      <c r="E116" s="21">
        <f>D116/D102*100</f>
        <v>0.4780594328208458</v>
      </c>
      <c r="F116" s="6">
        <f t="shared" si="15"/>
        <v>19.58887545344619</v>
      </c>
      <c r="G116" s="6">
        <f t="shared" si="17"/>
        <v>17.10665258711721</v>
      </c>
      <c r="H116" s="6">
        <f t="shared" si="16"/>
        <v>66.5</v>
      </c>
      <c r="I116" s="6">
        <f t="shared" si="14"/>
        <v>78.5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7.2623720010623565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v>127.3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127.3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116.8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116.8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f>59.7+6.2</f>
        <v>65.9</v>
      </c>
      <c r="C122" s="63">
        <v>178.8</v>
      </c>
      <c r="D122" s="87">
        <f>7.2+1.4+9.3</f>
        <v>17.9</v>
      </c>
      <c r="E122" s="21">
        <f>D122/D102*100</f>
        <v>0.5282261634255024</v>
      </c>
      <c r="F122" s="6">
        <f t="shared" si="15"/>
        <v>27.16236722306525</v>
      </c>
      <c r="G122" s="6">
        <f t="shared" si="17"/>
        <v>10.011185682326621</v>
      </c>
      <c r="H122" s="6">
        <f t="shared" si="16"/>
        <v>48.00000000000001</v>
      </c>
      <c r="I122" s="6">
        <f t="shared" si="14"/>
        <v>160.9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0.06197066721751706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</f>
        <v>280.70000000000005</v>
      </c>
      <c r="E126" s="21">
        <f>D126/D102*100</f>
        <v>8.283412518074782</v>
      </c>
      <c r="F126" s="6">
        <f t="shared" si="15"/>
        <v>77.07303679297091</v>
      </c>
      <c r="G126" s="6">
        <f t="shared" si="17"/>
        <v>32.33126007832297</v>
      </c>
      <c r="H126" s="6">
        <f t="shared" si="16"/>
        <v>83.49999999999994</v>
      </c>
      <c r="I126" s="6">
        <f t="shared" si="14"/>
        <v>587.5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</f>
        <v>241.9</v>
      </c>
      <c r="E127" s="1">
        <f>D127/D126*100</f>
        <v>86.17741360883504</v>
      </c>
      <c r="F127" s="1">
        <f>D127/B127*100</f>
        <v>79.23354077956108</v>
      </c>
      <c r="G127" s="1">
        <f t="shared" si="17"/>
        <v>32.37853031722661</v>
      </c>
      <c r="H127" s="1">
        <f t="shared" si="16"/>
        <v>63.400000000000006</v>
      </c>
      <c r="I127" s="1">
        <f t="shared" si="14"/>
        <v>505.20000000000005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3.2418952618453867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</f>
        <v>2094</v>
      </c>
      <c r="E129" s="21">
        <f>D129/D102*100</f>
        <v>61.79360816832414</v>
      </c>
      <c r="F129" s="6">
        <f t="shared" si="15"/>
        <v>50</v>
      </c>
      <c r="G129" s="6">
        <f t="shared" si="17"/>
        <v>25</v>
      </c>
      <c r="H129" s="6">
        <f t="shared" si="16"/>
        <v>2094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2.655885737893588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12692.500000000002</v>
      </c>
      <c r="C133" s="88">
        <f>C41+C66+C69+C74+C76+C84+C98+C102+C96+C81+C94</f>
        <v>25323.100000000002</v>
      </c>
      <c r="D133" s="63">
        <f>D41+D66+D69+D74+D76+D84+D98+D102+D96+D81+D94</f>
        <v>5578.4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205865.30000000002</v>
      </c>
      <c r="E134" s="40">
        <v>100</v>
      </c>
      <c r="F134" s="3">
        <f>D134/B134*100</f>
        <v>67.21394811867174</v>
      </c>
      <c r="G134" s="3">
        <f aca="true" t="shared" si="18" ref="G134:G140">D134/C134*100</f>
        <v>32.98278213643651</v>
      </c>
      <c r="H134" s="3">
        <f aca="true" t="shared" si="19" ref="H134:H140">B134-D134</f>
        <v>100418.2999999999</v>
      </c>
      <c r="I134" s="3">
        <f aca="true" t="shared" si="20" ref="I134:I140">C134-D134</f>
        <v>418294.6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205348.69999999995</v>
      </c>
      <c r="C135" s="70">
        <f>C7+C18+C32+C50+C57+C88+C110+C114+C44+C127</f>
        <v>430257.9</v>
      </c>
      <c r="D135" s="70">
        <f>D7+D18+D32+D50+D57+D88+D110+D114+D44+D127</f>
        <v>148921.8</v>
      </c>
      <c r="E135" s="6">
        <f>D135/D134*100</f>
        <v>72.33943748655066</v>
      </c>
      <c r="F135" s="6">
        <f aca="true" t="shared" si="21" ref="F135:F146">D135/B135*100</f>
        <v>72.52142331556031</v>
      </c>
      <c r="G135" s="6">
        <f t="shared" si="18"/>
        <v>34.6122174630611</v>
      </c>
      <c r="H135" s="6">
        <f t="shared" si="19"/>
        <v>56426.899999999965</v>
      </c>
      <c r="I135" s="20">
        <f t="shared" si="20"/>
        <v>281336.10000000003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21786</v>
      </c>
      <c r="E136" s="6">
        <f>D136/D134*100</f>
        <v>10.582647974185061</v>
      </c>
      <c r="F136" s="6">
        <f t="shared" si="21"/>
        <v>59.06802339295446</v>
      </c>
      <c r="G136" s="6">
        <f t="shared" si="18"/>
        <v>33.556519770251974</v>
      </c>
      <c r="H136" s="6">
        <f t="shared" si="19"/>
        <v>15096.900000000001</v>
      </c>
      <c r="I136" s="20">
        <f t="shared" si="20"/>
        <v>43137.3</v>
      </c>
      <c r="K136" s="49"/>
      <c r="L136" s="106"/>
    </row>
    <row r="137" spans="1:12" ht="18.75">
      <c r="A137" s="25" t="s">
        <v>1</v>
      </c>
      <c r="B137" s="70">
        <f>B20+B9+B52+B46+B58+B33+B99</f>
        <v>9472.1</v>
      </c>
      <c r="C137" s="70">
        <f>C20+C9+C52+C46+C58+C33+C99</f>
        <v>20323.899999999998</v>
      </c>
      <c r="D137" s="70">
        <f>D20+D9+D52+D46+D58+D33+D99</f>
        <v>7126.3</v>
      </c>
      <c r="E137" s="6">
        <f>D137/D134*100</f>
        <v>3.461632436355228</v>
      </c>
      <c r="F137" s="6">
        <f t="shared" si="21"/>
        <v>75.23463645865225</v>
      </c>
      <c r="G137" s="6">
        <f t="shared" si="18"/>
        <v>35.063644280871294</v>
      </c>
      <c r="H137" s="6">
        <f t="shared" si="19"/>
        <v>2345.8</v>
      </c>
      <c r="I137" s="20">
        <f t="shared" si="20"/>
        <v>13197.599999999999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3795.7999999999997</v>
      </c>
      <c r="C138" s="70">
        <f>C11+C22+C100+C60+C36+C90</f>
        <v>8048.900000000001</v>
      </c>
      <c r="D138" s="70">
        <f>D11+D22+D100+D60+D36+D90</f>
        <v>2425.5000000000005</v>
      </c>
      <c r="E138" s="6">
        <f>D138/D134*100</f>
        <v>1.1781975884231097</v>
      </c>
      <c r="F138" s="6">
        <f t="shared" si="21"/>
        <v>63.89957321249804</v>
      </c>
      <c r="G138" s="6">
        <f t="shared" si="18"/>
        <v>30.134552547553085</v>
      </c>
      <c r="H138" s="6">
        <f t="shared" si="19"/>
        <v>1370.2999999999993</v>
      </c>
      <c r="I138" s="20">
        <f t="shared" si="20"/>
        <v>5623.4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1625.1</v>
      </c>
      <c r="E139" s="6">
        <f>D139/D134*100</f>
        <v>0.7893996705612845</v>
      </c>
      <c r="F139" s="6">
        <f t="shared" si="21"/>
        <v>45.74653755207746</v>
      </c>
      <c r="G139" s="6">
        <f t="shared" si="18"/>
        <v>20.639073394378897</v>
      </c>
      <c r="H139" s="6">
        <f t="shared" si="19"/>
        <v>1927.3000000000002</v>
      </c>
      <c r="I139" s="20">
        <f t="shared" si="20"/>
        <v>6248.800000000001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47231.69999999996</v>
      </c>
      <c r="C140" s="70">
        <f>C134-C135-C136-C137-C138-C139</f>
        <v>92732.00000000001</v>
      </c>
      <c r="D140" s="70">
        <f>D134-D135-D136-D137-D138-D139</f>
        <v>23980.60000000003</v>
      </c>
      <c r="E140" s="6">
        <f>D140/D134*100</f>
        <v>11.64868484392466</v>
      </c>
      <c r="F140" s="6">
        <f t="shared" si="21"/>
        <v>50.772256768229916</v>
      </c>
      <c r="G140" s="46">
        <f t="shared" si="18"/>
        <v>25.86011301384638</v>
      </c>
      <c r="H140" s="6">
        <f t="shared" si="19"/>
        <v>23251.09999999993</v>
      </c>
      <c r="I140" s="6">
        <f t="shared" si="20"/>
        <v>68751.39999999998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</f>
        <v>2415</v>
      </c>
      <c r="E142" s="16"/>
      <c r="F142" s="6">
        <f t="shared" si="21"/>
        <v>15.620755229557185</v>
      </c>
      <c r="G142" s="6">
        <f aca="true" t="shared" si="22" ref="G142:G151">D142/C142*100</f>
        <v>3.0972815743168023</v>
      </c>
      <c r="H142" s="6">
        <f>B142-D142</f>
        <v>13045.2</v>
      </c>
      <c r="I142" s="6">
        <f aca="true" t="shared" si="23" ref="I142:I151">C142-D142</f>
        <v>75556.6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v>23644.2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10832.3</v>
      </c>
      <c r="I143" s="6">
        <f t="shared" si="23"/>
        <v>23644.2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</f>
        <v>102930.7</v>
      </c>
      <c r="D144" s="70">
        <f>6096.5+112.1+30.9+1603.7+825.7-185.6</f>
        <v>8483.3</v>
      </c>
      <c r="E144" s="6"/>
      <c r="F144" s="6">
        <f t="shared" si="21"/>
        <v>37.49259720859519</v>
      </c>
      <c r="G144" s="6">
        <f t="shared" si="22"/>
        <v>8.241758775564529</v>
      </c>
      <c r="H144" s="6">
        <f t="shared" si="24"/>
        <v>14143.3</v>
      </c>
      <c r="I144" s="6">
        <f t="shared" si="23"/>
        <v>94447.4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/>
      <c r="E145" s="6"/>
      <c r="F145" s="6">
        <f t="shared" si="21"/>
        <v>0</v>
      </c>
      <c r="G145" s="6">
        <f t="shared" si="22"/>
        <v>0</v>
      </c>
      <c r="H145" s="6">
        <f t="shared" si="24"/>
        <v>5500</v>
      </c>
      <c r="I145" s="6">
        <f t="shared" si="23"/>
        <v>6200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</f>
        <v>1769.9</v>
      </c>
      <c r="E146" s="21"/>
      <c r="F146" s="6">
        <f t="shared" si="21"/>
        <v>26.76435451919733</v>
      </c>
      <c r="G146" s="6">
        <f t="shared" si="22"/>
        <v>9.091609562653462</v>
      </c>
      <c r="H146" s="6">
        <f t="shared" si="24"/>
        <v>4843</v>
      </c>
      <c r="I146" s="6">
        <f t="shared" si="23"/>
        <v>17697.5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v>371</v>
      </c>
      <c r="E148" s="21"/>
      <c r="F148" s="6">
        <f>D148/B148*100</f>
        <v>62.998811343182204</v>
      </c>
      <c r="G148" s="6">
        <f t="shared" si="22"/>
        <v>32.22724113968034</v>
      </c>
      <c r="H148" s="6">
        <f t="shared" si="24"/>
        <v>217.89999999999998</v>
      </c>
      <c r="I148" s="6">
        <f t="shared" si="23"/>
        <v>780.2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220127.8</v>
      </c>
      <c r="E151" s="27"/>
      <c r="F151" s="3">
        <f>D151/B151*100</f>
        <v>58.76535721808271</v>
      </c>
      <c r="G151" s="3">
        <f t="shared" si="22"/>
        <v>25.409026741325835</v>
      </c>
      <c r="H151" s="3">
        <f>B151-D151</f>
        <v>154459.89999999997</v>
      </c>
      <c r="I151" s="3">
        <f t="shared" si="23"/>
        <v>646209.2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30" sqref="R3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205865.30000000002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38" sqref="P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35" sqref="R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P24" sqref="P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205865.30000000002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2014-05-07T05:03:14Z</dcterms:modified>
  <cp:category/>
  <cp:version/>
  <cp:contentType/>
  <cp:contentStatus/>
</cp:coreProperties>
</file>